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19234" windowHeight="13003"/>
  </bookViews>
  <sheets>
    <sheet name="13-3 Skjema" sheetId="3" r:id="rId1"/>
    <sheet name="13-3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Q17" i="1"/>
  <c r="R16" i="1"/>
  <c r="R18" i="1" s="1"/>
  <c r="Q16" i="1"/>
  <c r="Q18" i="1" s="1"/>
  <c r="R13" i="1"/>
  <c r="Q13" i="1"/>
  <c r="R12" i="1"/>
  <c r="Q12" i="1"/>
  <c r="Q14" i="1" s="1"/>
  <c r="R11" i="1"/>
  <c r="Q11" i="1"/>
  <c r="T11" i="1"/>
  <c r="U11" i="1"/>
  <c r="T12" i="1"/>
  <c r="U12" i="1"/>
  <c r="T13" i="1"/>
  <c r="U13" i="1"/>
  <c r="S16" i="1"/>
  <c r="S17" i="1"/>
  <c r="S18" i="1" l="1"/>
  <c r="R14" i="1"/>
  <c r="R19" i="1" s="1"/>
  <c r="D11" i="1" s="1"/>
  <c r="U18" i="1"/>
  <c r="H13" i="1"/>
  <c r="G15" i="1"/>
  <c r="G13" i="1"/>
  <c r="D12" i="1"/>
  <c r="G12" i="1" s="1"/>
  <c r="V11" i="1" l="1"/>
  <c r="V12" i="1"/>
  <c r="V13" i="1"/>
  <c r="V18" i="1" l="1"/>
  <c r="E11" i="1" s="1"/>
  <c r="E14" i="1" s="1"/>
  <c r="G14" i="1" s="1"/>
  <c r="H14" i="1" s="1"/>
  <c r="G11" i="1" l="1"/>
  <c r="I11" i="1" s="1"/>
</calcChain>
</file>

<file path=xl/sharedStrings.xml><?xml version="1.0" encoding="utf-8"?>
<sst xmlns="http://schemas.openxmlformats.org/spreadsheetml/2006/main" count="83" uniqueCount="43">
  <si>
    <t xml:space="preserve">Konto </t>
  </si>
  <si>
    <t>Kontonavn</t>
  </si>
  <si>
    <t>Resultat</t>
  </si>
  <si>
    <t>Balanse</t>
  </si>
  <si>
    <t>nr.</t>
  </si>
  <si>
    <t>Kursjustering</t>
  </si>
  <si>
    <t>Solgte aksjer</t>
  </si>
  <si>
    <t>Salg aksjer</t>
  </si>
  <si>
    <t>Salgsgevinst aksjer</t>
  </si>
  <si>
    <t>Kursøkning aksjer</t>
  </si>
  <si>
    <t>Salgstap aksjer</t>
  </si>
  <si>
    <t>Kursnedgang aksjer</t>
  </si>
  <si>
    <t>Sum</t>
  </si>
  <si>
    <t xml:space="preserve">Aksjer </t>
  </si>
  <si>
    <t>Antall aksjer</t>
  </si>
  <si>
    <t>Kurs kjøp</t>
  </si>
  <si>
    <t>Kurs IB</t>
  </si>
  <si>
    <t>Kurs salg</t>
  </si>
  <si>
    <t>Kurs 31.12.</t>
  </si>
  <si>
    <t>Anskaff.kost</t>
  </si>
  <si>
    <t>Verdi IB</t>
  </si>
  <si>
    <t>Verdi salg</t>
  </si>
  <si>
    <t>Kurs UB</t>
  </si>
  <si>
    <t>Verdi UB</t>
  </si>
  <si>
    <t>Differanse</t>
  </si>
  <si>
    <t>A</t>
  </si>
  <si>
    <t>B</t>
  </si>
  <si>
    <t>C</t>
  </si>
  <si>
    <t>AKSJER SOM ER SOLGT</t>
  </si>
  <si>
    <t>D</t>
  </si>
  <si>
    <t>E</t>
  </si>
  <si>
    <t>End. saldo-</t>
  </si>
  <si>
    <t>balanse</t>
  </si>
  <si>
    <t>Forel. saldo-</t>
  </si>
  <si>
    <t>Oppgjørsposteringer</t>
  </si>
  <si>
    <t>Selskap</t>
  </si>
  <si>
    <t>Oppgave 13-3 Skjema</t>
  </si>
  <si>
    <t>Oppgave 13-3 Løsning</t>
  </si>
  <si>
    <t>I og med at aksjene ikke er børsnoterte, er det ikke aktuelt å benytte RL § 5-8.</t>
  </si>
  <si>
    <t>Vi har heller ikke opplysninger som gjør det forsvarlig å benytte porteføljeprinsippet.</t>
  </si>
  <si>
    <t>Den vurderingsmetoden som da gjenstår er laverste verdis prinsipp, individuell vurdering.</t>
  </si>
  <si>
    <t>a)</t>
  </si>
  <si>
    <t>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</si>
</sst>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3" fillId="0" borderId="0" xfId="1" applyFont="1"/>
    <xf numFmtId="164" fontId="3" fillId="0" borderId="0" xfId="1" applyNumberFormat="1" applyFont="1" applyBorder="1"/>
    <xf numFmtId="0" fontId="3" fillId="0" borderId="0" xfId="2" applyFont="1"/>
    <xf numFmtId="164" fontId="3" fillId="0" borderId="7" xfId="3" applyNumberFormat="1" applyFont="1" applyBorder="1"/>
    <xf numFmtId="164" fontId="3" fillId="0" borderId="0" xfId="3" applyNumberFormat="1" applyFont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2" applyFont="1" applyFill="1"/>
    <xf numFmtId="0" fontId="3" fillId="0" borderId="0" xfId="1" applyFont="1" applyAlignment="1">
      <alignment horizontal="left"/>
    </xf>
    <xf numFmtId="164" fontId="3" fillId="0" borderId="7" xfId="1" applyNumberFormat="1" applyFont="1" applyBorder="1"/>
    <xf numFmtId="3" fontId="3" fillId="0" borderId="4" xfId="1" applyNumberFormat="1" applyFont="1" applyBorder="1" applyAlignment="1">
      <alignment horizontal="right"/>
    </xf>
    <xf numFmtId="3" fontId="3" fillId="0" borderId="9" xfId="1" applyNumberFormat="1" applyFont="1" applyBorder="1"/>
    <xf numFmtId="3" fontId="3" fillId="0" borderId="12" xfId="1" applyNumberFormat="1" applyFont="1" applyBorder="1"/>
    <xf numFmtId="3" fontId="3" fillId="0" borderId="4" xfId="1" applyNumberFormat="1" applyFont="1" applyBorder="1"/>
    <xf numFmtId="3" fontId="3" fillId="0" borderId="1" xfId="1" applyNumberFormat="1" applyFont="1" applyBorder="1"/>
    <xf numFmtId="3" fontId="3" fillId="0" borderId="8" xfId="1" applyNumberFormat="1" applyFont="1" applyBorder="1"/>
    <xf numFmtId="3" fontId="3" fillId="0" borderId="11" xfId="1" applyNumberFormat="1" applyFont="1" applyBorder="1"/>
    <xf numFmtId="3" fontId="3" fillId="0" borderId="1" xfId="1" applyNumberFormat="1" applyFont="1" applyBorder="1" applyAlignment="1">
      <alignment horizontal="right"/>
    </xf>
    <xf numFmtId="3" fontId="3" fillId="0" borderId="3" xfId="1" applyNumberFormat="1" applyFont="1" applyBorder="1"/>
    <xf numFmtId="3" fontId="3" fillId="0" borderId="10" xfId="1" applyNumberFormat="1" applyFont="1" applyBorder="1"/>
    <xf numFmtId="3" fontId="3" fillId="0" borderId="2" xfId="1" applyNumberFormat="1" applyFont="1" applyBorder="1"/>
    <xf numFmtId="3" fontId="3" fillId="0" borderId="3" xfId="1" applyNumberFormat="1" applyFont="1" applyBorder="1" applyAlignment="1">
      <alignment horizontal="right"/>
    </xf>
    <xf numFmtId="3" fontId="3" fillId="0" borderId="1" xfId="2" applyNumberFormat="1" applyFont="1" applyBorder="1"/>
    <xf numFmtId="3" fontId="3" fillId="0" borderId="8" xfId="2" applyNumberFormat="1" applyFont="1" applyBorder="1"/>
    <xf numFmtId="3" fontId="3" fillId="0" borderId="11" xfId="2" applyNumberFormat="1" applyFont="1" applyBorder="1"/>
    <xf numFmtId="0" fontId="3" fillId="2" borderId="0" xfId="1" applyFont="1" applyFill="1" applyAlignment="1">
      <alignment horizontal="left"/>
    </xf>
    <xf numFmtId="0" fontId="3" fillId="2" borderId="0" xfId="1" applyFont="1" applyFill="1"/>
    <xf numFmtId="0" fontId="3" fillId="2" borderId="0" xfId="2" applyFont="1" applyFill="1"/>
    <xf numFmtId="164" fontId="3" fillId="2" borderId="0" xfId="3" applyNumberFormat="1" applyFont="1" applyFill="1"/>
    <xf numFmtId="0" fontId="5" fillId="0" borderId="0" xfId="0" applyFont="1"/>
    <xf numFmtId="3" fontId="3" fillId="3" borderId="3" xfId="1" applyNumberFormat="1" applyFont="1" applyFill="1" applyBorder="1" applyAlignment="1">
      <alignment horizontal="center"/>
    </xf>
    <xf numFmtId="3" fontId="3" fillId="3" borderId="5" xfId="1" applyNumberFormat="1" applyFont="1" applyFill="1" applyBorder="1" applyAlignment="1">
      <alignment horizontal="center"/>
    </xf>
    <xf numFmtId="3" fontId="3" fillId="3" borderId="10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6" xfId="1" applyNumberFormat="1" applyFont="1" applyFill="1" applyBorder="1" applyAlignment="1">
      <alignment horizontal="center"/>
    </xf>
    <xf numFmtId="3" fontId="3" fillId="3" borderId="8" xfId="1" applyNumberFormat="1" applyFont="1" applyFill="1" applyBorder="1" applyAlignment="1">
      <alignment horizontal="left"/>
    </xf>
    <xf numFmtId="3" fontId="3" fillId="3" borderId="11" xfId="1" applyNumberFormat="1" applyFont="1" applyFill="1" applyBorder="1" applyAlignment="1">
      <alignment horizontal="center"/>
    </xf>
    <xf numFmtId="3" fontId="3" fillId="3" borderId="9" xfId="1" applyNumberFormat="1" applyFont="1" applyFill="1" applyBorder="1" applyAlignment="1">
      <alignment horizontal="center"/>
    </xf>
    <xf numFmtId="1" fontId="3" fillId="2" borderId="4" xfId="1" applyNumberFormat="1" applyFont="1" applyFill="1" applyBorder="1"/>
    <xf numFmtId="3" fontId="3" fillId="2" borderId="6" xfId="1" applyNumberFormat="1" applyFont="1" applyFill="1" applyBorder="1"/>
    <xf numFmtId="1" fontId="3" fillId="2" borderId="1" xfId="1" applyNumberFormat="1" applyFont="1" applyFill="1" applyBorder="1"/>
    <xf numFmtId="3" fontId="3" fillId="2" borderId="7" xfId="1" applyNumberFormat="1" applyFont="1" applyFill="1" applyBorder="1"/>
    <xf numFmtId="1" fontId="3" fillId="2" borderId="3" xfId="1" applyNumberFormat="1" applyFont="1" applyFill="1" applyBorder="1"/>
    <xf numFmtId="0" fontId="3" fillId="2" borderId="5" xfId="1" applyFont="1" applyFill="1" applyBorder="1"/>
    <xf numFmtId="3" fontId="3" fillId="2" borderId="5" xfId="1" applyNumberFormat="1" applyFont="1" applyFill="1" applyBorder="1"/>
    <xf numFmtId="0" fontId="3" fillId="2" borderId="1" xfId="2" applyFont="1" applyFill="1" applyBorder="1"/>
    <xf numFmtId="0" fontId="3" fillId="2" borderId="7" xfId="2" applyFont="1" applyFill="1" applyBorder="1"/>
    <xf numFmtId="0" fontId="3" fillId="3" borderId="7" xfId="1" applyFont="1" applyFill="1" applyBorder="1"/>
    <xf numFmtId="164" fontId="3" fillId="3" borderId="7" xfId="3" applyNumberFormat="1" applyFont="1" applyFill="1" applyBorder="1"/>
    <xf numFmtId="0" fontId="3" fillId="3" borderId="7" xfId="2" applyFont="1" applyFill="1" applyBorder="1" applyAlignment="1">
      <alignment horizontal="right"/>
    </xf>
    <xf numFmtId="0" fontId="3" fillId="3" borderId="7" xfId="2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right"/>
    </xf>
    <xf numFmtId="0" fontId="1" fillId="0" borderId="0" xfId="0" applyFont="1"/>
    <xf numFmtId="164" fontId="3" fillId="0" borderId="1" xfId="1" applyNumberFormat="1" applyFont="1" applyBorder="1"/>
    <xf numFmtId="3" fontId="3" fillId="3" borderId="11" xfId="1" applyNumberFormat="1" applyFont="1" applyFill="1" applyBorder="1" applyAlignment="1">
      <alignment horizontal="center"/>
    </xf>
    <xf numFmtId="3" fontId="3" fillId="3" borderId="8" xfId="1" applyNumberFormat="1" applyFont="1" applyFill="1" applyBorder="1" applyAlignment="1">
      <alignment horizontal="center"/>
    </xf>
  </cellXfs>
  <cellStyles count="4">
    <cellStyle name="Normal" xfId="0" builtinId="0"/>
    <cellStyle name="Normal_Bok3" xfId="2"/>
    <cellStyle name="Normal_Spørsmål Finansregnskap 2000" xfId="1"/>
    <cellStyle name="Tusenskille_Spørsmål Finansregnskap 2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4"/>
  <sheetViews>
    <sheetView showGridLines="0" showZeros="0" tabSelected="1" workbookViewId="0">
      <selection activeCell="D23" sqref="D23"/>
    </sheetView>
  </sheetViews>
  <sheetFormatPr defaultColWidth="9.15234375" defaultRowHeight="12.9" x14ac:dyDescent="0.35"/>
  <cols>
    <col min="1" max="1" width="5.3046875" style="1" customWidth="1"/>
    <col min="2" max="2" width="6.53515625" style="1" customWidth="1"/>
    <col min="3" max="3" width="18.15234375" style="1" customWidth="1"/>
    <col min="4" max="4" width="11.84375" style="1" customWidth="1"/>
    <col min="5" max="6" width="13" style="1" customWidth="1"/>
    <col min="7" max="7" width="12.3046875" style="1" customWidth="1"/>
    <col min="8" max="8" width="9.3828125" style="1" bestFit="1" customWidth="1"/>
    <col min="9" max="9" width="9.3046875" style="1" bestFit="1" customWidth="1"/>
    <col min="10" max="10" width="9.15234375" style="1"/>
    <col min="11" max="11" width="6.69140625" style="1" customWidth="1"/>
    <col min="12" max="12" width="12.3046875" style="1" customWidth="1"/>
    <col min="13" max="15" width="9.15234375" style="1"/>
    <col min="16" max="16" width="10.53515625" style="1" customWidth="1"/>
    <col min="17" max="16384" width="9.15234375" style="1"/>
  </cols>
  <sheetData>
    <row r="2" spans="2:22" x14ac:dyDescent="0.35">
      <c r="B2" s="31" t="s">
        <v>36</v>
      </c>
    </row>
    <row r="5" spans="2:22" x14ac:dyDescent="0.35">
      <c r="B5" s="32" t="s">
        <v>0</v>
      </c>
      <c r="C5" s="33" t="s">
        <v>1</v>
      </c>
      <c r="D5" s="32" t="s">
        <v>33</v>
      </c>
      <c r="E5" s="56" t="s">
        <v>34</v>
      </c>
      <c r="F5" s="57"/>
      <c r="G5" s="32" t="s">
        <v>31</v>
      </c>
      <c r="H5" s="32" t="s">
        <v>2</v>
      </c>
      <c r="I5" s="34" t="s">
        <v>3</v>
      </c>
      <c r="K5" s="2"/>
      <c r="L5" s="2"/>
      <c r="M5" s="2"/>
      <c r="N5" s="2"/>
      <c r="O5" s="2"/>
      <c r="P5" s="3"/>
      <c r="Q5" s="3"/>
      <c r="R5" s="3"/>
      <c r="S5" s="3"/>
      <c r="T5" s="3"/>
      <c r="U5" s="3"/>
      <c r="V5" s="4"/>
    </row>
    <row r="6" spans="2:22" x14ac:dyDescent="0.35">
      <c r="B6" s="35" t="s">
        <v>4</v>
      </c>
      <c r="C6" s="36"/>
      <c r="D6" s="35" t="s">
        <v>32</v>
      </c>
      <c r="E6" s="37" t="s">
        <v>5</v>
      </c>
      <c r="F6" s="38" t="s">
        <v>6</v>
      </c>
      <c r="G6" s="35" t="s">
        <v>32</v>
      </c>
      <c r="H6" s="35"/>
      <c r="I6" s="39"/>
      <c r="K6" s="49" t="s">
        <v>35</v>
      </c>
      <c r="L6" s="50" t="s">
        <v>14</v>
      </c>
      <c r="M6" s="50" t="s">
        <v>15</v>
      </c>
      <c r="N6" s="51" t="s">
        <v>16</v>
      </c>
      <c r="O6" s="52" t="s">
        <v>17</v>
      </c>
      <c r="P6" s="50" t="s">
        <v>18</v>
      </c>
      <c r="Q6" s="50" t="s">
        <v>19</v>
      </c>
      <c r="R6" s="53" t="s">
        <v>20</v>
      </c>
      <c r="S6" s="53" t="s">
        <v>21</v>
      </c>
      <c r="T6" s="53" t="s">
        <v>22</v>
      </c>
      <c r="U6" s="50" t="s">
        <v>23</v>
      </c>
      <c r="V6" s="50" t="s">
        <v>24</v>
      </c>
    </row>
    <row r="7" spans="2:22" ht="15" customHeight="1" x14ac:dyDescent="0.35">
      <c r="B7" s="40">
        <v>1811</v>
      </c>
      <c r="C7" s="41" t="s">
        <v>13</v>
      </c>
      <c r="D7" s="12"/>
      <c r="E7" s="13"/>
      <c r="F7" s="14"/>
      <c r="G7" s="12"/>
      <c r="H7" s="15"/>
      <c r="I7" s="13"/>
      <c r="K7" s="27" t="s">
        <v>25</v>
      </c>
      <c r="L7" s="28">
        <v>100</v>
      </c>
      <c r="M7" s="28">
        <v>90</v>
      </c>
      <c r="N7" s="29">
        <v>120</v>
      </c>
      <c r="O7" s="29"/>
      <c r="P7" s="30">
        <v>100</v>
      </c>
      <c r="Q7" s="6"/>
      <c r="R7" s="6"/>
      <c r="S7" s="6"/>
      <c r="T7" s="6"/>
      <c r="U7" s="6"/>
      <c r="V7" s="6"/>
    </row>
    <row r="8" spans="2:22" ht="15" customHeight="1" x14ac:dyDescent="0.35">
      <c r="B8" s="42">
        <v>8065</v>
      </c>
      <c r="C8" s="43" t="s">
        <v>7</v>
      </c>
      <c r="D8" s="16"/>
      <c r="E8" s="17"/>
      <c r="F8" s="18"/>
      <c r="G8" s="19"/>
      <c r="H8" s="16"/>
      <c r="I8" s="17"/>
      <c r="K8" s="27" t="s">
        <v>26</v>
      </c>
      <c r="L8" s="28">
        <v>100</v>
      </c>
      <c r="M8" s="28">
        <v>130</v>
      </c>
      <c r="N8" s="29">
        <v>90</v>
      </c>
      <c r="O8" s="29"/>
      <c r="P8" s="28">
        <v>170</v>
      </c>
      <c r="Q8" s="6"/>
      <c r="R8" s="6"/>
      <c r="S8" s="6"/>
      <c r="T8" s="6"/>
      <c r="U8" s="6"/>
      <c r="V8" s="6"/>
    </row>
    <row r="9" spans="2:22" ht="15" customHeight="1" x14ac:dyDescent="0.35">
      <c r="B9" s="42">
        <v>8070</v>
      </c>
      <c r="C9" s="43" t="s">
        <v>8</v>
      </c>
      <c r="D9" s="16"/>
      <c r="E9" s="17"/>
      <c r="F9" s="18"/>
      <c r="G9" s="19"/>
      <c r="H9" s="16"/>
      <c r="I9" s="17"/>
      <c r="K9" s="27" t="s">
        <v>27</v>
      </c>
      <c r="L9" s="28">
        <v>100</v>
      </c>
      <c r="M9" s="28">
        <v>200</v>
      </c>
      <c r="N9" s="29">
        <v>250</v>
      </c>
      <c r="O9" s="29"/>
      <c r="P9" s="28">
        <v>180</v>
      </c>
      <c r="Q9" s="6"/>
      <c r="R9" s="6"/>
      <c r="S9" s="6"/>
      <c r="T9" s="6"/>
      <c r="U9" s="6"/>
      <c r="V9" s="6"/>
    </row>
    <row r="10" spans="2:22" ht="15" customHeight="1" x14ac:dyDescent="0.35">
      <c r="B10" s="42">
        <v>8080</v>
      </c>
      <c r="C10" s="43" t="s">
        <v>9</v>
      </c>
      <c r="D10" s="16"/>
      <c r="E10" s="17"/>
      <c r="F10" s="18"/>
      <c r="G10" s="19"/>
      <c r="H10" s="16"/>
      <c r="I10" s="17"/>
      <c r="K10" s="7" t="s">
        <v>12</v>
      </c>
      <c r="L10" s="8"/>
      <c r="M10" s="8"/>
      <c r="N10" s="9"/>
      <c r="O10" s="9"/>
      <c r="P10" s="8"/>
      <c r="Q10" s="5"/>
      <c r="R10" s="6"/>
      <c r="S10" s="6"/>
      <c r="T10" s="6"/>
      <c r="U10" s="6"/>
      <c r="V10" s="6"/>
    </row>
    <row r="11" spans="2:22" ht="15" customHeight="1" x14ac:dyDescent="0.35">
      <c r="B11" s="44">
        <v>8170</v>
      </c>
      <c r="C11" s="45" t="s">
        <v>10</v>
      </c>
      <c r="D11" s="20"/>
      <c r="E11" s="21"/>
      <c r="F11" s="22"/>
      <c r="G11" s="23"/>
      <c r="H11" s="20"/>
      <c r="I11" s="21"/>
      <c r="K11" s="7" t="s">
        <v>28</v>
      </c>
      <c r="L11" s="8"/>
      <c r="M11" s="8"/>
      <c r="N11" s="9"/>
      <c r="O11" s="9"/>
      <c r="P11" s="8"/>
      <c r="Q11" s="6"/>
      <c r="R11" s="6"/>
      <c r="S11" s="6"/>
      <c r="T11" s="6"/>
      <c r="U11" s="6"/>
      <c r="V11" s="6"/>
    </row>
    <row r="12" spans="2:22" ht="15" customHeight="1" x14ac:dyDescent="0.35">
      <c r="B12" s="44">
        <v>8180</v>
      </c>
      <c r="C12" s="46" t="s">
        <v>11</v>
      </c>
      <c r="D12" s="20"/>
      <c r="E12" s="21"/>
      <c r="F12" s="22"/>
      <c r="G12" s="23"/>
      <c r="H12" s="20"/>
      <c r="I12" s="21"/>
      <c r="K12" s="27" t="s">
        <v>29</v>
      </c>
      <c r="L12" s="28">
        <v>100</v>
      </c>
      <c r="M12" s="28">
        <v>60</v>
      </c>
      <c r="N12" s="29">
        <v>90</v>
      </c>
      <c r="O12" s="29">
        <v>100</v>
      </c>
      <c r="P12" s="8"/>
      <c r="Q12" s="6"/>
      <c r="R12" s="6"/>
      <c r="S12" s="6"/>
      <c r="T12" s="6"/>
      <c r="U12" s="6"/>
      <c r="V12" s="6"/>
    </row>
    <row r="13" spans="2:22" ht="15" customHeight="1" x14ac:dyDescent="0.35">
      <c r="B13" s="47"/>
      <c r="C13" s="48" t="s">
        <v>12</v>
      </c>
      <c r="D13" s="24"/>
      <c r="E13" s="25"/>
      <c r="F13" s="26"/>
      <c r="G13" s="24"/>
      <c r="H13" s="24"/>
      <c r="I13" s="25"/>
      <c r="K13" s="27" t="s">
        <v>30</v>
      </c>
      <c r="L13" s="28">
        <v>100</v>
      </c>
      <c r="M13" s="28">
        <v>80</v>
      </c>
      <c r="N13" s="29">
        <v>45</v>
      </c>
      <c r="O13" s="29">
        <v>30</v>
      </c>
      <c r="P13" s="8"/>
      <c r="Q13" s="6"/>
      <c r="R13" s="6"/>
      <c r="S13" s="6"/>
      <c r="T13" s="6"/>
      <c r="U13" s="6"/>
      <c r="V13" s="6"/>
    </row>
    <row r="14" spans="2:22" ht="15" customHeight="1" x14ac:dyDescent="0.35">
      <c r="K14" s="10"/>
      <c r="L14" s="2"/>
      <c r="M14" s="2"/>
      <c r="N14" s="2"/>
      <c r="O14" s="2"/>
      <c r="P14" s="2"/>
      <c r="Q14" s="11"/>
      <c r="R14" s="11"/>
      <c r="S14" s="11"/>
      <c r="T14" s="11"/>
      <c r="U14" s="11"/>
      <c r="V14" s="11"/>
    </row>
  </sheetData>
  <mergeCells count="1">
    <mergeCell ref="E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9"/>
  <sheetViews>
    <sheetView showGridLines="0" showZeros="0" workbookViewId="0">
      <selection activeCell="H25" sqref="H25"/>
    </sheetView>
  </sheetViews>
  <sheetFormatPr defaultColWidth="9.15234375" defaultRowHeight="12.9" x14ac:dyDescent="0.35"/>
  <cols>
    <col min="1" max="1" width="5.3046875" style="1" customWidth="1"/>
    <col min="2" max="2" width="6.53515625" style="1" customWidth="1"/>
    <col min="3" max="3" width="18.15234375" style="1" customWidth="1"/>
    <col min="4" max="4" width="11.84375" style="1" customWidth="1"/>
    <col min="5" max="6" width="13" style="1" customWidth="1"/>
    <col min="7" max="7" width="12.3046875" style="1" customWidth="1"/>
    <col min="8" max="8" width="9.3828125" style="1" bestFit="1" customWidth="1"/>
    <col min="9" max="9" width="9.3046875" style="1" bestFit="1" customWidth="1"/>
    <col min="10" max="10" width="9.15234375" style="1"/>
    <col min="11" max="11" width="6.69140625" style="1" customWidth="1"/>
    <col min="12" max="12" width="12.3046875" style="1" customWidth="1"/>
    <col min="13" max="15" width="9.15234375" style="1"/>
    <col min="16" max="16" width="10.53515625" style="1" customWidth="1"/>
    <col min="17" max="16384" width="9.15234375" style="1"/>
  </cols>
  <sheetData>
    <row r="2" spans="1:22" x14ac:dyDescent="0.35">
      <c r="B2" s="31" t="s">
        <v>37</v>
      </c>
    </row>
    <row r="3" spans="1:22" x14ac:dyDescent="0.35">
      <c r="B3" s="31"/>
    </row>
    <row r="4" spans="1:22" x14ac:dyDescent="0.35">
      <c r="A4" s="54" t="s">
        <v>41</v>
      </c>
      <c r="B4" s="54" t="s">
        <v>38</v>
      </c>
    </row>
    <row r="5" spans="1:22" x14ac:dyDescent="0.35">
      <c r="B5" s="54" t="s">
        <v>39</v>
      </c>
    </row>
    <row r="6" spans="1:22" x14ac:dyDescent="0.35">
      <c r="B6" s="54" t="s">
        <v>40</v>
      </c>
    </row>
    <row r="7" spans="1:22" x14ac:dyDescent="0.35">
      <c r="B7" s="54"/>
      <c r="C7" s="54"/>
      <c r="D7" s="54"/>
      <c r="E7" s="54"/>
    </row>
    <row r="8" spans="1:22" x14ac:dyDescent="0.35">
      <c r="B8" s="54"/>
      <c r="C8" s="54"/>
      <c r="D8" s="54"/>
      <c r="E8" s="54"/>
      <c r="K8" s="2"/>
      <c r="L8" s="2"/>
      <c r="M8" s="2"/>
      <c r="N8" s="2"/>
      <c r="O8" s="2"/>
      <c r="P8" s="3"/>
      <c r="Q8" s="3"/>
      <c r="R8" s="3"/>
      <c r="S8" s="3"/>
      <c r="T8" s="3"/>
      <c r="U8" s="3"/>
      <c r="V8" s="4"/>
    </row>
    <row r="9" spans="1:22" x14ac:dyDescent="0.35">
      <c r="A9" s="54" t="s">
        <v>42</v>
      </c>
      <c r="B9" s="32" t="s">
        <v>0</v>
      </c>
      <c r="C9" s="33" t="s">
        <v>1</v>
      </c>
      <c r="D9" s="32" t="s">
        <v>33</v>
      </c>
      <c r="E9" s="56" t="s">
        <v>34</v>
      </c>
      <c r="F9" s="57"/>
      <c r="G9" s="32" t="s">
        <v>31</v>
      </c>
      <c r="H9" s="32" t="s">
        <v>2</v>
      </c>
      <c r="I9" s="34" t="s">
        <v>3</v>
      </c>
    </row>
    <row r="10" spans="1:22" x14ac:dyDescent="0.35">
      <c r="B10" s="35" t="s">
        <v>4</v>
      </c>
      <c r="C10" s="36"/>
      <c r="D10" s="35" t="s">
        <v>32</v>
      </c>
      <c r="E10" s="37" t="s">
        <v>5</v>
      </c>
      <c r="F10" s="38" t="s">
        <v>6</v>
      </c>
      <c r="G10" s="35" t="s">
        <v>32</v>
      </c>
      <c r="H10" s="35"/>
      <c r="I10" s="39"/>
      <c r="K10" s="49" t="s">
        <v>35</v>
      </c>
      <c r="L10" s="50" t="s">
        <v>14</v>
      </c>
      <c r="M10" s="50" t="s">
        <v>15</v>
      </c>
      <c r="N10" s="51" t="s">
        <v>16</v>
      </c>
      <c r="O10" s="52" t="s">
        <v>17</v>
      </c>
      <c r="P10" s="50" t="s">
        <v>18</v>
      </c>
      <c r="Q10" s="50" t="s">
        <v>19</v>
      </c>
      <c r="R10" s="53" t="s">
        <v>20</v>
      </c>
      <c r="S10" s="53" t="s">
        <v>21</v>
      </c>
      <c r="T10" s="53" t="s">
        <v>22</v>
      </c>
      <c r="U10" s="50" t="s">
        <v>23</v>
      </c>
      <c r="V10" s="50" t="s">
        <v>24</v>
      </c>
    </row>
    <row r="11" spans="1:22" ht="15" customHeight="1" x14ac:dyDescent="0.35">
      <c r="B11" s="40">
        <v>1811</v>
      </c>
      <c r="C11" s="41" t="s">
        <v>13</v>
      </c>
      <c r="D11" s="12">
        <f>+R19</f>
        <v>48500</v>
      </c>
      <c r="E11" s="13">
        <f>+V18</f>
        <v>2000</v>
      </c>
      <c r="F11" s="14">
        <v>-10500</v>
      </c>
      <c r="G11" s="12">
        <f>SUM(D11:F11)</f>
        <v>40000</v>
      </c>
      <c r="H11" s="15"/>
      <c r="I11" s="13">
        <f>+G11</f>
        <v>40000</v>
      </c>
      <c r="K11" s="27" t="s">
        <v>25</v>
      </c>
      <c r="L11" s="28">
        <v>100</v>
      </c>
      <c r="M11" s="28">
        <v>90</v>
      </c>
      <c r="N11" s="29">
        <v>120</v>
      </c>
      <c r="O11" s="29"/>
      <c r="P11" s="30">
        <v>100</v>
      </c>
      <c r="Q11" s="6">
        <f>+$L11*M11</f>
        <v>9000</v>
      </c>
      <c r="R11" s="6">
        <f>MIN(M11:N11)*L11</f>
        <v>9000</v>
      </c>
      <c r="S11" s="6"/>
      <c r="T11" s="6">
        <f>IF(P11&lt;N11,P11,IF(P11&gt;N11,MIN(M11,P11),0))</f>
        <v>100</v>
      </c>
      <c r="U11" s="6">
        <f>MIN(M11,P11)*L11</f>
        <v>9000</v>
      </c>
      <c r="V11" s="6">
        <f>+U11-R11</f>
        <v>0</v>
      </c>
    </row>
    <row r="12" spans="1:22" ht="15" customHeight="1" x14ac:dyDescent="0.35">
      <c r="B12" s="42">
        <v>8065</v>
      </c>
      <c r="C12" s="43" t="s">
        <v>7</v>
      </c>
      <c r="D12" s="16">
        <f>-S18</f>
        <v>-13000</v>
      </c>
      <c r="E12" s="17"/>
      <c r="F12" s="18">
        <v>13000</v>
      </c>
      <c r="G12" s="12">
        <f t="shared" ref="G12:G15" si="0">SUM(D12:F12)</f>
        <v>0</v>
      </c>
      <c r="H12" s="16">
        <v>0</v>
      </c>
      <c r="I12" s="17"/>
      <c r="K12" s="27" t="s">
        <v>26</v>
      </c>
      <c r="L12" s="28">
        <v>100</v>
      </c>
      <c r="M12" s="28">
        <v>130</v>
      </c>
      <c r="N12" s="29">
        <v>90</v>
      </c>
      <c r="O12" s="29"/>
      <c r="P12" s="28">
        <v>170</v>
      </c>
      <c r="Q12" s="6">
        <f>+$L12*M12</f>
        <v>13000</v>
      </c>
      <c r="R12" s="6">
        <f t="shared" ref="R12:R13" si="1">MIN(M12:N12)*L12</f>
        <v>9000</v>
      </c>
      <c r="S12" s="6"/>
      <c r="T12" s="6">
        <f>IF(P12&lt;N12,N12,IF(P12&gt;N12,MIN(M12,P12),0))</f>
        <v>130</v>
      </c>
      <c r="U12" s="6">
        <f>MIN(M12,P12)*L12</f>
        <v>13000</v>
      </c>
      <c r="V12" s="6">
        <f>+U12-R12</f>
        <v>4000</v>
      </c>
    </row>
    <row r="13" spans="1:22" ht="15" customHeight="1" x14ac:dyDescent="0.35">
      <c r="B13" s="42">
        <v>8070</v>
      </c>
      <c r="C13" s="43" t="s">
        <v>8</v>
      </c>
      <c r="D13" s="16"/>
      <c r="E13" s="17"/>
      <c r="F13" s="18">
        <v>-2500</v>
      </c>
      <c r="G13" s="12">
        <f t="shared" si="0"/>
        <v>-2500</v>
      </c>
      <c r="H13" s="16">
        <f>+G13</f>
        <v>-2500</v>
      </c>
      <c r="I13" s="17"/>
      <c r="K13" s="27" t="s">
        <v>27</v>
      </c>
      <c r="L13" s="28">
        <v>100</v>
      </c>
      <c r="M13" s="28">
        <v>200</v>
      </c>
      <c r="N13" s="29">
        <v>250</v>
      </c>
      <c r="O13" s="29"/>
      <c r="P13" s="28">
        <v>180</v>
      </c>
      <c r="Q13" s="6">
        <f>+$L13*M13</f>
        <v>20000</v>
      </c>
      <c r="R13" s="6">
        <f t="shared" si="1"/>
        <v>20000</v>
      </c>
      <c r="S13" s="6"/>
      <c r="T13" s="6">
        <f>IF(P13&lt;N13,P13,IF(P13&gt;N13,MIN(M13,P13),0))</f>
        <v>180</v>
      </c>
      <c r="U13" s="6">
        <f>MIN(M13,P13)*L13</f>
        <v>18000</v>
      </c>
      <c r="V13" s="6">
        <f>+U13-R13</f>
        <v>-2000</v>
      </c>
    </row>
    <row r="14" spans="1:22" ht="15" customHeight="1" x14ac:dyDescent="0.35">
      <c r="B14" s="42">
        <v>8080</v>
      </c>
      <c r="C14" s="43" t="s">
        <v>9</v>
      </c>
      <c r="D14" s="16">
        <v>0</v>
      </c>
      <c r="E14" s="17">
        <f>-E11</f>
        <v>-2000</v>
      </c>
      <c r="F14" s="18"/>
      <c r="G14" s="12">
        <f t="shared" si="0"/>
        <v>-2000</v>
      </c>
      <c r="H14" s="16">
        <f>+G14</f>
        <v>-2000</v>
      </c>
      <c r="I14" s="17"/>
      <c r="K14" s="7" t="s">
        <v>12</v>
      </c>
      <c r="L14" s="8"/>
      <c r="M14" s="8"/>
      <c r="N14" s="9"/>
      <c r="O14" s="9"/>
      <c r="P14" s="8"/>
      <c r="Q14" s="5">
        <f>SUM(Q11:Q13)</f>
        <v>42000</v>
      </c>
      <c r="R14" s="5">
        <f>SUM(R11:R13)</f>
        <v>38000</v>
      </c>
      <c r="S14" s="6"/>
      <c r="T14" s="6"/>
      <c r="U14" s="6"/>
      <c r="V14" s="6"/>
    </row>
    <row r="15" spans="1:22" ht="15" customHeight="1" x14ac:dyDescent="0.35">
      <c r="B15" s="44">
        <v>8170</v>
      </c>
      <c r="C15" s="45" t="s">
        <v>10</v>
      </c>
      <c r="D15" s="20"/>
      <c r="E15" s="21"/>
      <c r="F15" s="22">
        <v>0</v>
      </c>
      <c r="G15" s="12">
        <f t="shared" si="0"/>
        <v>0</v>
      </c>
      <c r="H15" s="20"/>
      <c r="I15" s="21"/>
      <c r="K15" s="7" t="s">
        <v>28</v>
      </c>
      <c r="L15" s="8"/>
      <c r="M15" s="8"/>
      <c r="N15" s="9"/>
      <c r="O15" s="9"/>
      <c r="P15" s="8"/>
      <c r="Q15" s="6"/>
      <c r="R15" s="6"/>
      <c r="S15" s="6"/>
      <c r="T15" s="6"/>
      <c r="U15" s="6"/>
      <c r="V15" s="6"/>
    </row>
    <row r="16" spans="1:22" ht="15" customHeight="1" x14ac:dyDescent="0.35">
      <c r="B16" s="44">
        <v>8180</v>
      </c>
      <c r="C16" s="46" t="s">
        <v>11</v>
      </c>
      <c r="D16" s="20">
        <v>0</v>
      </c>
      <c r="E16" s="21"/>
      <c r="F16" s="22"/>
      <c r="G16" s="23">
        <v>0</v>
      </c>
      <c r="H16" s="20">
        <v>0</v>
      </c>
      <c r="I16" s="21"/>
      <c r="K16" s="27" t="s">
        <v>29</v>
      </c>
      <c r="L16" s="28">
        <v>100</v>
      </c>
      <c r="M16" s="28">
        <v>60</v>
      </c>
      <c r="N16" s="29">
        <v>90</v>
      </c>
      <c r="O16" s="29">
        <v>100</v>
      </c>
      <c r="P16" s="8"/>
      <c r="Q16" s="6">
        <f>+$L16*M16</f>
        <v>6000</v>
      </c>
      <c r="R16" s="6">
        <f>MIN(M16:N16)*L16</f>
        <v>6000</v>
      </c>
      <c r="S16" s="6">
        <f>+$L16*O16</f>
        <v>10000</v>
      </c>
      <c r="T16" s="6"/>
      <c r="U16" s="6"/>
      <c r="V16" s="6"/>
    </row>
    <row r="17" spans="2:22" ht="15" customHeight="1" x14ac:dyDescent="0.35">
      <c r="B17" s="47"/>
      <c r="C17" s="48" t="s">
        <v>12</v>
      </c>
      <c r="D17" s="24"/>
      <c r="E17" s="25">
        <v>0</v>
      </c>
      <c r="F17" s="26">
        <v>0</v>
      </c>
      <c r="G17" s="24"/>
      <c r="H17" s="24"/>
      <c r="I17" s="25"/>
      <c r="K17" s="27" t="s">
        <v>30</v>
      </c>
      <c r="L17" s="28">
        <v>100</v>
      </c>
      <c r="M17" s="28">
        <v>80</v>
      </c>
      <c r="N17" s="29">
        <v>45</v>
      </c>
      <c r="O17" s="29">
        <v>30</v>
      </c>
      <c r="P17" s="8"/>
      <c r="Q17" s="6">
        <f>+$L17*M17</f>
        <v>8000</v>
      </c>
      <c r="R17" s="6">
        <f>MIN(M17:N17)*L17</f>
        <v>4500</v>
      </c>
      <c r="S17" s="6">
        <f>+$L17*O17</f>
        <v>3000</v>
      </c>
      <c r="T17" s="6"/>
      <c r="U17" s="6"/>
      <c r="V17" s="6"/>
    </row>
    <row r="18" spans="2:22" ht="15" customHeight="1" x14ac:dyDescent="0.35">
      <c r="K18" s="10"/>
      <c r="L18" s="2"/>
      <c r="M18" s="2"/>
      <c r="N18" s="2"/>
      <c r="O18" s="2"/>
      <c r="P18" s="2"/>
      <c r="Q18" s="11">
        <f>SUM(Q16:Q17)</f>
        <v>14000</v>
      </c>
      <c r="R18" s="11">
        <f>SUM(R16:R17)</f>
        <v>10500</v>
      </c>
      <c r="S18" s="11">
        <f>SUM(S16:S17)</f>
        <v>13000</v>
      </c>
      <c r="T18" s="11"/>
      <c r="U18" s="11">
        <f>SUM(U11:U13)</f>
        <v>40000</v>
      </c>
      <c r="V18" s="11">
        <f>SUM(V11:V13)</f>
        <v>2000</v>
      </c>
    </row>
    <row r="19" spans="2:22" ht="15" customHeight="1" x14ac:dyDescent="0.35">
      <c r="Q19" s="3"/>
      <c r="R19" s="55">
        <f>R14+R18</f>
        <v>48500</v>
      </c>
    </row>
  </sheetData>
  <mergeCells count="1"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13-3 Skjema</vt:lpstr>
      <vt:lpstr>13-3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2015-11-01T20:01:43Z</dcterms:created>
  <dcterms:modified xsi:type="dcterms:W3CDTF">2017-10-08T07:46:28Z</dcterms:modified>
</cp:coreProperties>
</file>